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<sst xmlns="http://schemas.openxmlformats.org/spreadsheetml/2006/main" count="49" uniqueCount="40">
  <si>
    <t>CASH RECEIPTS</t>
  </si>
  <si>
    <t>CASH PAID OUT</t>
  </si>
  <si>
    <t>Advertising</t>
  </si>
  <si>
    <t>SUBTOTAL</t>
  </si>
  <si>
    <t>TOTAL CASH PAID OUT</t>
  </si>
  <si>
    <t>Starting date</t>
  </si>
  <si>
    <t>Small Business Cash Flow Projection</t>
  </si>
  <si>
    <t>Travel</t>
  </si>
  <si>
    <t>Beginning</t>
  </si>
  <si>
    <t>Cash balance alert minimum</t>
  </si>
  <si>
    <t>Total</t>
  </si>
  <si>
    <t>Owners' withdrawal</t>
  </si>
  <si>
    <t>TOTAL CASH RECEIPTS</t>
  </si>
  <si>
    <t>Cash on hand (beginning of month)</t>
  </si>
  <si>
    <t>Cash sales</t>
  </si>
  <si>
    <t>Total cash available</t>
  </si>
  <si>
    <t>Cash on hand (end of month)</t>
  </si>
  <si>
    <t>Green Thumb Gardening Services</t>
  </si>
  <si>
    <t>Farmer's Market Booth</t>
  </si>
  <si>
    <t>Website development</t>
  </si>
  <si>
    <t>Website maintenance</t>
  </si>
  <si>
    <t>Photography</t>
  </si>
  <si>
    <t>Business Cards</t>
  </si>
  <si>
    <t>Advertising - development</t>
  </si>
  <si>
    <t xml:space="preserve"> </t>
  </si>
  <si>
    <t>Business name registration</t>
  </si>
  <si>
    <t>Trade shows (as attendee)</t>
  </si>
  <si>
    <t>Supplies</t>
  </si>
  <si>
    <t>Phone/fax line</t>
  </si>
  <si>
    <t>Office supplies costs</t>
  </si>
  <si>
    <t>Home renovations</t>
  </si>
  <si>
    <t>Office equipment</t>
  </si>
  <si>
    <t>Insurance</t>
  </si>
  <si>
    <t>Bank service fees</t>
  </si>
  <si>
    <t>GST remitted</t>
  </si>
  <si>
    <t>Accountant</t>
  </si>
  <si>
    <t>Legal fees</t>
  </si>
  <si>
    <t>Business coach</t>
  </si>
  <si>
    <t xml:space="preserve">GST </t>
  </si>
  <si>
    <t xml:space="preserve">Profit/loss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</si>
</sst>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  <numFmt numFmtId="177" formatCode="mm/dd/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1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6"/>
      <color indexed="18"/>
      <name val="Arial Black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/>
    </fill>
    <fill>
      <patternFill patternType="gray125"/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12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2" borderId="13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179" fontId="3" fillId="0" borderId="0" xfId="17" applyNumberFormat="1" applyFont="1" applyAlignment="1">
      <alignment/>
    </xf>
    <xf numFmtId="3" fontId="0" fillId="0" borderId="14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 horizontal="right" wrapText="1"/>
      <protection locked="0"/>
    </xf>
    <xf numFmtId="0" fontId="2" fillId="0" borderId="7" xfId="0" applyFont="1" applyBorder="1" applyAlignment="1">
      <alignment wrapText="1"/>
    </xf>
    <xf numFmtId="0" fontId="0" fillId="0" borderId="1" xfId="0" applyFont="1" applyFill="1" applyBorder="1" applyAlignment="1" applyProtection="1">
      <alignment/>
      <protection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3" fillId="4" borderId="1" xfId="0" applyFont="1" applyFill="1" applyBorder="1" applyAlignment="1">
      <alignment horizontal="center" wrapText="1"/>
    </xf>
    <xf numFmtId="17" fontId="3" fillId="4" borderId="1" xfId="0" applyNumberFormat="1" applyFont="1" applyFill="1" applyBorder="1" applyAlignment="1">
      <alignment horizontal="center" wrapText="1"/>
    </xf>
    <xf numFmtId="175" fontId="3" fillId="4" borderId="1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5" borderId="1" xfId="0" applyNumberFormat="1" applyFill="1" applyBorder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Flow'!$B$42:$N$42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974755"/>
        <c:axId val="65901884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6974755"/>
        <c:axId val="65901884"/>
      </c:lineChart>
      <c:catAx>
        <c:axId val="6697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75" zoomScaleNormal="75" workbookViewId="0" topLeftCell="A1">
      <selection activeCell="M49" sqref="M48:M49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2" customFormat="1" ht="18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" s="2" customFormat="1" ht="12.75">
      <c r="A3" s="21" t="s">
        <v>5</v>
      </c>
      <c r="B3" s="33">
        <v>38718</v>
      </c>
    </row>
    <row r="4" spans="1:14" s="2" customFormat="1" ht="12.75">
      <c r="A4" s="21" t="s">
        <v>9</v>
      </c>
      <c r="B4" s="30"/>
      <c r="C4" s="27">
        <f aca="true" t="shared" si="0" ref="C4:N4">Cash_minimum</f>
        <v>0</v>
      </c>
      <c r="D4" s="27">
        <f t="shared" si="0"/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</row>
    <row r="5" spans="1:11" s="2" customFormat="1" ht="12.75">
      <c r="A5" s="21"/>
      <c r="G5" s="7"/>
      <c r="I5" s="6"/>
      <c r="J5" s="6"/>
      <c r="K5" s="6"/>
    </row>
    <row r="6" spans="1:15" s="20" customFormat="1" ht="12.75">
      <c r="A6" s="3"/>
      <c r="B6" s="41" t="s">
        <v>8</v>
      </c>
      <c r="C6" s="42">
        <f>Start_date</f>
        <v>38718</v>
      </c>
      <c r="D6" s="42">
        <f>DATE(YEAR(C6),MONTH(C6)+1,1)</f>
        <v>38749</v>
      </c>
      <c r="E6" s="42">
        <f aca="true" t="shared" si="1" ref="E6:N6">DATE(YEAR(D6),MONTH(D6)+1,1)</f>
        <v>38777</v>
      </c>
      <c r="F6" s="42">
        <f t="shared" si="1"/>
        <v>38808</v>
      </c>
      <c r="G6" s="42">
        <f t="shared" si="1"/>
        <v>38838</v>
      </c>
      <c r="H6" s="42">
        <f t="shared" si="1"/>
        <v>38869</v>
      </c>
      <c r="I6" s="42">
        <f t="shared" si="1"/>
        <v>38899</v>
      </c>
      <c r="J6" s="42">
        <f t="shared" si="1"/>
        <v>38930</v>
      </c>
      <c r="K6" s="42">
        <f t="shared" si="1"/>
        <v>38961</v>
      </c>
      <c r="L6" s="42">
        <f t="shared" si="1"/>
        <v>38991</v>
      </c>
      <c r="M6" s="42">
        <f t="shared" si="1"/>
        <v>39022</v>
      </c>
      <c r="N6" s="42">
        <f t="shared" si="1"/>
        <v>39052</v>
      </c>
      <c r="O6" s="43" t="s">
        <v>10</v>
      </c>
    </row>
    <row r="7" spans="1:15" ht="22.5">
      <c r="A7" s="10" t="s">
        <v>13</v>
      </c>
      <c r="B7" s="32"/>
      <c r="C7" s="36">
        <v>5000</v>
      </c>
      <c r="D7" s="36">
        <f aca="true" t="shared" si="2" ref="D7:N7">C42</f>
        <v>-1473</v>
      </c>
      <c r="E7" s="36">
        <f t="shared" si="2"/>
        <v>-3253</v>
      </c>
      <c r="F7" s="36">
        <f t="shared" si="2"/>
        <v>-3538</v>
      </c>
      <c r="G7" s="36">
        <f t="shared" si="2"/>
        <v>-3858</v>
      </c>
      <c r="H7" s="36">
        <f t="shared" si="2"/>
        <v>-4104</v>
      </c>
      <c r="I7" s="36">
        <f t="shared" si="2"/>
        <v>-3344</v>
      </c>
      <c r="J7" s="36">
        <f t="shared" si="2"/>
        <v>-2009</v>
      </c>
      <c r="K7" s="36">
        <f t="shared" si="2"/>
        <v>701</v>
      </c>
      <c r="L7" s="36">
        <f t="shared" si="2"/>
        <v>3081</v>
      </c>
      <c r="M7" s="36">
        <f t="shared" si="2"/>
        <v>4776</v>
      </c>
      <c r="N7" s="36">
        <f t="shared" si="2"/>
        <v>6156</v>
      </c>
      <c r="O7" s="25"/>
    </row>
    <row r="8" spans="1:16" ht="11.25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8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35" t="s">
        <v>14</v>
      </c>
      <c r="B10" s="25"/>
      <c r="C10" s="30"/>
      <c r="D10" s="30"/>
      <c r="E10" s="30"/>
      <c r="F10" s="30">
        <v>500</v>
      </c>
      <c r="G10" s="30">
        <v>800</v>
      </c>
      <c r="H10" s="30">
        <v>2000</v>
      </c>
      <c r="I10" s="30">
        <v>2500</v>
      </c>
      <c r="J10" s="30">
        <v>4000</v>
      </c>
      <c r="K10" s="30">
        <v>3000</v>
      </c>
      <c r="L10" s="30">
        <v>2000</v>
      </c>
      <c r="M10" s="30">
        <v>1500</v>
      </c>
      <c r="N10" s="30"/>
      <c r="O10" s="37">
        <f>SUM(C10:N10)</f>
        <v>16300</v>
      </c>
    </row>
    <row r="11" spans="1:15" ht="11.25">
      <c r="A11" s="35" t="s">
        <v>38</v>
      </c>
      <c r="B11" s="25"/>
      <c r="C11" s="30"/>
      <c r="D11" s="30"/>
      <c r="E11" s="30"/>
      <c r="F11" s="30">
        <v>35</v>
      </c>
      <c r="G11" s="30">
        <v>56</v>
      </c>
      <c r="H11" s="30">
        <v>140</v>
      </c>
      <c r="I11" s="30">
        <v>175</v>
      </c>
      <c r="J11" s="30">
        <v>280</v>
      </c>
      <c r="K11" s="30">
        <v>210</v>
      </c>
      <c r="L11" s="30">
        <v>140</v>
      </c>
      <c r="M11" s="30">
        <v>35</v>
      </c>
      <c r="N11" s="30"/>
      <c r="O11" s="37">
        <f>SUM(C11:N11)</f>
        <v>1071</v>
      </c>
    </row>
    <row r="12" spans="1:15" ht="11.25">
      <c r="A12" s="35" t="s">
        <v>24</v>
      </c>
      <c r="B12" s="2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7">
        <f>SUM(C12:N12)</f>
        <v>0</v>
      </c>
    </row>
    <row r="13" spans="1:15" ht="11.25">
      <c r="A13" s="4" t="s">
        <v>12</v>
      </c>
      <c r="B13" s="25"/>
      <c r="C13" s="38">
        <f aca="true" t="shared" si="3" ref="C13:N13">SUM(C10,C12:C12,(C11*-1))</f>
        <v>0</v>
      </c>
      <c r="D13" s="38">
        <f t="shared" si="3"/>
        <v>0</v>
      </c>
      <c r="E13" s="38">
        <f t="shared" si="3"/>
        <v>0</v>
      </c>
      <c r="F13" s="38">
        <f t="shared" si="3"/>
        <v>465</v>
      </c>
      <c r="G13" s="38">
        <f t="shared" si="3"/>
        <v>744</v>
      </c>
      <c r="H13" s="38">
        <f t="shared" si="3"/>
        <v>1860</v>
      </c>
      <c r="I13" s="38">
        <f t="shared" si="3"/>
        <v>2325</v>
      </c>
      <c r="J13" s="38">
        <f t="shared" si="3"/>
        <v>3720</v>
      </c>
      <c r="K13" s="38">
        <f t="shared" si="3"/>
        <v>2790</v>
      </c>
      <c r="L13" s="38">
        <f t="shared" si="3"/>
        <v>1860</v>
      </c>
      <c r="M13" s="38">
        <f t="shared" si="3"/>
        <v>1465</v>
      </c>
      <c r="N13" s="38">
        <f t="shared" si="3"/>
        <v>0</v>
      </c>
      <c r="O13" s="38">
        <f>SUM(O10:O12)</f>
        <v>17371</v>
      </c>
    </row>
    <row r="14" spans="1:15" ht="11.25">
      <c r="A14" s="10" t="s">
        <v>15</v>
      </c>
      <c r="B14" s="40">
        <f aca="true" t="shared" si="4" ref="B14:N14">(B7+B13)</f>
        <v>0</v>
      </c>
      <c r="C14" s="40">
        <f t="shared" si="4"/>
        <v>5000</v>
      </c>
      <c r="D14" s="40">
        <f t="shared" si="4"/>
        <v>-1473</v>
      </c>
      <c r="E14" s="40">
        <f t="shared" si="4"/>
        <v>-3253</v>
      </c>
      <c r="F14" s="40">
        <f t="shared" si="4"/>
        <v>-3073</v>
      </c>
      <c r="G14" s="40">
        <f t="shared" si="4"/>
        <v>-3114</v>
      </c>
      <c r="H14" s="40">
        <f t="shared" si="4"/>
        <v>-2244</v>
      </c>
      <c r="I14" s="40">
        <f t="shared" si="4"/>
        <v>-1019</v>
      </c>
      <c r="J14" s="40">
        <f t="shared" si="4"/>
        <v>1711</v>
      </c>
      <c r="K14" s="40">
        <f t="shared" si="4"/>
        <v>3491</v>
      </c>
      <c r="L14" s="40">
        <f t="shared" si="4"/>
        <v>4941</v>
      </c>
      <c r="M14" s="40">
        <f t="shared" si="4"/>
        <v>6241</v>
      </c>
      <c r="N14" s="40">
        <f t="shared" si="4"/>
        <v>6156</v>
      </c>
      <c r="O14" s="25"/>
    </row>
    <row r="15" spans="1:15" s="5" customFormat="1" ht="11.25">
      <c r="A15" s="1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ht="11.25">
      <c r="A16" s="17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11.25">
      <c r="A17" s="3" t="s">
        <v>24</v>
      </c>
      <c r="B17" s="4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3"/>
    </row>
    <row r="18" spans="1:15" ht="11.25">
      <c r="A18" s="22" t="s">
        <v>2</v>
      </c>
      <c r="B18" s="25"/>
      <c r="C18" s="30"/>
      <c r="D18" s="30"/>
      <c r="E18" s="30"/>
      <c r="F18" s="30"/>
      <c r="G18" s="30">
        <v>100</v>
      </c>
      <c r="H18" s="30">
        <v>250</v>
      </c>
      <c r="I18" s="30"/>
      <c r="J18" s="30"/>
      <c r="K18" s="30"/>
      <c r="L18" s="30"/>
      <c r="M18" s="30"/>
      <c r="N18" s="30"/>
      <c r="O18" s="37">
        <f aca="true" t="shared" si="5" ref="O18:O40">SUM(C18:N18)</f>
        <v>350</v>
      </c>
    </row>
    <row r="19" spans="1:15" ht="11.25">
      <c r="A19" s="22" t="s">
        <v>23</v>
      </c>
      <c r="B19" s="25"/>
      <c r="C19" s="30"/>
      <c r="D19" s="30"/>
      <c r="E19" s="30"/>
      <c r="F19" s="30">
        <v>100</v>
      </c>
      <c r="G19" s="30"/>
      <c r="H19" s="30"/>
      <c r="I19" s="30"/>
      <c r="J19" s="30"/>
      <c r="K19" s="30"/>
      <c r="L19" s="30"/>
      <c r="M19" s="30"/>
      <c r="N19" s="30"/>
      <c r="O19" s="37">
        <f t="shared" si="5"/>
        <v>100</v>
      </c>
    </row>
    <row r="20" spans="1:15" ht="11.25">
      <c r="A20" s="24" t="s">
        <v>25</v>
      </c>
      <c r="B20" s="25"/>
      <c r="C20" s="30">
        <v>68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>
        <f t="shared" si="5"/>
        <v>68</v>
      </c>
    </row>
    <row r="21" spans="1:15" ht="11.25">
      <c r="A21" s="22" t="s">
        <v>19</v>
      </c>
      <c r="B21" s="25"/>
      <c r="C21" s="31">
        <v>1500</v>
      </c>
      <c r="D21" s="31">
        <v>1500</v>
      </c>
      <c r="E21" s="31" t="s">
        <v>24</v>
      </c>
      <c r="F21" s="31" t="s">
        <v>24</v>
      </c>
      <c r="G21" s="31"/>
      <c r="H21" s="31"/>
      <c r="I21" s="31"/>
      <c r="J21" s="31"/>
      <c r="K21" s="31"/>
      <c r="L21" s="31"/>
      <c r="M21" s="31"/>
      <c r="N21" s="31"/>
      <c r="O21" s="37">
        <f t="shared" si="5"/>
        <v>3000</v>
      </c>
    </row>
    <row r="22" spans="1:15" ht="11.25">
      <c r="A22" s="22" t="s">
        <v>20</v>
      </c>
      <c r="B22" s="25"/>
      <c r="C22" s="31"/>
      <c r="D22" s="31"/>
      <c r="E22" s="31">
        <v>50</v>
      </c>
      <c r="F22" s="31">
        <v>50</v>
      </c>
      <c r="G22" s="31">
        <v>50</v>
      </c>
      <c r="H22" s="31">
        <v>50</v>
      </c>
      <c r="I22" s="31">
        <v>50</v>
      </c>
      <c r="J22" s="31">
        <v>50</v>
      </c>
      <c r="K22" s="31">
        <v>50</v>
      </c>
      <c r="L22" s="31">
        <v>50</v>
      </c>
      <c r="M22" s="31">
        <v>50</v>
      </c>
      <c r="N22" s="31">
        <v>50</v>
      </c>
      <c r="O22" s="37"/>
    </row>
    <row r="23" spans="1:15" ht="11.25">
      <c r="A23" s="22" t="s">
        <v>18</v>
      </c>
      <c r="B23" s="25"/>
      <c r="C23" s="31"/>
      <c r="D23" s="31"/>
      <c r="E23" s="31"/>
      <c r="F23" s="31"/>
      <c r="G23" s="31"/>
      <c r="H23" s="31">
        <v>30</v>
      </c>
      <c r="I23" s="31">
        <v>30</v>
      </c>
      <c r="J23" s="31">
        <v>30</v>
      </c>
      <c r="K23" s="31">
        <v>30</v>
      </c>
      <c r="L23" s="31">
        <v>30</v>
      </c>
      <c r="M23" s="31"/>
      <c r="N23" s="31"/>
      <c r="O23" s="37">
        <f t="shared" si="5"/>
        <v>150</v>
      </c>
    </row>
    <row r="24" spans="1:15" ht="11.25">
      <c r="A24" s="22" t="s">
        <v>21</v>
      </c>
      <c r="B24" s="25"/>
      <c r="C24" s="31">
        <v>250</v>
      </c>
      <c r="D24" s="31" t="s">
        <v>24</v>
      </c>
      <c r="E24" s="31" t="s">
        <v>24</v>
      </c>
      <c r="F24" s="31" t="s">
        <v>24</v>
      </c>
      <c r="G24" s="31"/>
      <c r="H24" s="31"/>
      <c r="I24" s="31"/>
      <c r="J24" s="31"/>
      <c r="K24" s="31"/>
      <c r="L24" s="31"/>
      <c r="M24" s="31"/>
      <c r="N24" s="31"/>
      <c r="O24" s="37">
        <f t="shared" si="5"/>
        <v>250</v>
      </c>
    </row>
    <row r="25" spans="1:15" ht="11.25">
      <c r="A25" s="22" t="s">
        <v>22</v>
      </c>
      <c r="B25" s="25"/>
      <c r="C25" s="31"/>
      <c r="D25" s="31"/>
      <c r="E25" s="31"/>
      <c r="F25" s="31"/>
      <c r="G25" s="31">
        <v>200</v>
      </c>
      <c r="H25" s="31"/>
      <c r="I25" s="31"/>
      <c r="J25" s="31"/>
      <c r="K25" s="31"/>
      <c r="L25" s="31"/>
      <c r="M25" s="31"/>
      <c r="N25" s="31"/>
      <c r="O25" s="37">
        <f t="shared" si="5"/>
        <v>200</v>
      </c>
    </row>
    <row r="26" spans="1:15" ht="11.25">
      <c r="A26" s="22" t="s">
        <v>26</v>
      </c>
      <c r="B26" s="25"/>
      <c r="C26" s="31"/>
      <c r="D26" s="31">
        <v>25</v>
      </c>
      <c r="E26" s="31">
        <v>25</v>
      </c>
      <c r="F26" s="31"/>
      <c r="G26" s="31"/>
      <c r="H26" s="31"/>
      <c r="I26" s="31"/>
      <c r="J26" s="31"/>
      <c r="K26" s="31"/>
      <c r="L26" s="31"/>
      <c r="M26" s="31"/>
      <c r="N26" s="31"/>
      <c r="O26" s="37">
        <f t="shared" si="5"/>
        <v>50</v>
      </c>
    </row>
    <row r="27" spans="1:15" ht="11.25">
      <c r="A27" s="22" t="s">
        <v>27</v>
      </c>
      <c r="B27" s="25"/>
      <c r="C27" s="31"/>
      <c r="D27" s="31"/>
      <c r="E27" s="31"/>
      <c r="F27" s="31">
        <v>500</v>
      </c>
      <c r="G27" s="31">
        <v>500</v>
      </c>
      <c r="H27" s="31">
        <v>600</v>
      </c>
      <c r="I27" s="31">
        <v>700</v>
      </c>
      <c r="J27" s="31">
        <v>700</v>
      </c>
      <c r="K27" s="31">
        <v>150</v>
      </c>
      <c r="L27" s="31" t="s">
        <v>24</v>
      </c>
      <c r="M27" s="31"/>
      <c r="N27" s="31"/>
      <c r="O27" s="37">
        <f t="shared" si="5"/>
        <v>3150</v>
      </c>
    </row>
    <row r="28" spans="1:15" ht="11.25">
      <c r="A28" s="22" t="s">
        <v>7</v>
      </c>
      <c r="B28" s="25"/>
      <c r="C28" s="31"/>
      <c r="D28" s="31"/>
      <c r="E28" s="31"/>
      <c r="F28" s="31">
        <v>20</v>
      </c>
      <c r="G28" s="31"/>
      <c r="H28" s="31">
        <v>20</v>
      </c>
      <c r="I28" s="31"/>
      <c r="J28" s="31">
        <v>20</v>
      </c>
      <c r="K28" s="31"/>
      <c r="L28" s="31"/>
      <c r="M28" s="31"/>
      <c r="N28" s="31"/>
      <c r="O28" s="37">
        <f t="shared" si="5"/>
        <v>60</v>
      </c>
    </row>
    <row r="29" spans="1:15" ht="11.25">
      <c r="A29" s="22" t="s">
        <v>28</v>
      </c>
      <c r="B29" s="25"/>
      <c r="C29" s="31"/>
      <c r="D29" s="31"/>
      <c r="E29" s="31">
        <v>30</v>
      </c>
      <c r="F29" s="31">
        <v>30</v>
      </c>
      <c r="G29" s="31">
        <v>30</v>
      </c>
      <c r="H29" s="31">
        <v>30</v>
      </c>
      <c r="I29" s="31">
        <v>30</v>
      </c>
      <c r="J29" s="31">
        <v>30</v>
      </c>
      <c r="K29" s="31">
        <v>30</v>
      </c>
      <c r="L29" s="31">
        <v>30</v>
      </c>
      <c r="M29" s="31">
        <v>30</v>
      </c>
      <c r="N29" s="31">
        <v>30</v>
      </c>
      <c r="O29" s="37">
        <f t="shared" si="5"/>
        <v>300</v>
      </c>
    </row>
    <row r="30" spans="1:15" ht="11.25">
      <c r="A30" s="23" t="s">
        <v>29</v>
      </c>
      <c r="B30" s="25"/>
      <c r="C30" s="31">
        <v>20</v>
      </c>
      <c r="D30" s="31">
        <v>20</v>
      </c>
      <c r="E30" s="31">
        <v>20</v>
      </c>
      <c r="F30" s="31">
        <v>20</v>
      </c>
      <c r="G30" s="31">
        <v>20</v>
      </c>
      <c r="H30" s="31">
        <v>20</v>
      </c>
      <c r="I30" s="31">
        <v>20</v>
      </c>
      <c r="J30" s="31">
        <v>20</v>
      </c>
      <c r="K30" s="31">
        <v>20</v>
      </c>
      <c r="L30" s="31">
        <v>20</v>
      </c>
      <c r="M30" s="31">
        <v>20</v>
      </c>
      <c r="N30" s="31">
        <v>20</v>
      </c>
      <c r="O30" s="37">
        <f t="shared" si="5"/>
        <v>240</v>
      </c>
    </row>
    <row r="31" spans="1:15" ht="11.25">
      <c r="A31" s="23" t="s">
        <v>31</v>
      </c>
      <c r="B31" s="25"/>
      <c r="C31" s="31">
        <v>500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7"/>
    </row>
    <row r="32" spans="1:15" ht="11.25">
      <c r="A32" s="8" t="s">
        <v>30</v>
      </c>
      <c r="B32" s="25"/>
      <c r="C32" s="31">
        <v>4000</v>
      </c>
      <c r="D32" s="31" t="s">
        <v>24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7">
        <f t="shared" si="5"/>
        <v>4000</v>
      </c>
    </row>
    <row r="33" spans="1:15" ht="11.25">
      <c r="A33" s="8" t="s">
        <v>32</v>
      </c>
      <c r="B33" s="25"/>
      <c r="C33" s="31">
        <v>50</v>
      </c>
      <c r="D33" s="31">
        <v>50</v>
      </c>
      <c r="E33" s="31">
        <v>50</v>
      </c>
      <c r="F33" s="31">
        <v>50</v>
      </c>
      <c r="G33" s="31">
        <v>50</v>
      </c>
      <c r="H33" s="31">
        <v>50</v>
      </c>
      <c r="I33" s="31">
        <v>50</v>
      </c>
      <c r="J33" s="31">
        <v>50</v>
      </c>
      <c r="K33" s="31">
        <v>50</v>
      </c>
      <c r="L33" s="31">
        <v>50</v>
      </c>
      <c r="M33" s="31">
        <v>50</v>
      </c>
      <c r="N33" s="31">
        <v>50</v>
      </c>
      <c r="O33" s="37">
        <f t="shared" si="5"/>
        <v>600</v>
      </c>
    </row>
    <row r="34" spans="1:15" ht="11.25">
      <c r="A34" s="8" t="s">
        <v>36</v>
      </c>
      <c r="B34" s="25"/>
      <c r="C34" s="31"/>
      <c r="D34" s="31">
        <v>100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7"/>
    </row>
    <row r="35" spans="1:15" ht="11.25">
      <c r="A35" s="8" t="s">
        <v>35</v>
      </c>
      <c r="B35" s="25"/>
      <c r="C35" s="31"/>
      <c r="D35" s="31"/>
      <c r="E35" s="31">
        <v>100</v>
      </c>
      <c r="F35" s="31"/>
      <c r="G35" s="31"/>
      <c r="H35" s="31"/>
      <c r="I35" s="31"/>
      <c r="J35" s="31"/>
      <c r="K35" s="31"/>
      <c r="L35" s="31"/>
      <c r="M35" s="31"/>
      <c r="N35" s="31"/>
      <c r="O35" s="37"/>
    </row>
    <row r="36" spans="1:15" ht="11.25">
      <c r="A36" s="8" t="s">
        <v>33</v>
      </c>
      <c r="B36" s="25"/>
      <c r="C36" s="31">
        <v>10</v>
      </c>
      <c r="D36" s="31">
        <v>10</v>
      </c>
      <c r="E36" s="31">
        <v>10</v>
      </c>
      <c r="F36" s="31">
        <v>10</v>
      </c>
      <c r="G36" s="31">
        <v>10</v>
      </c>
      <c r="H36" s="31">
        <v>10</v>
      </c>
      <c r="I36" s="31">
        <v>10</v>
      </c>
      <c r="J36" s="31">
        <v>10</v>
      </c>
      <c r="K36" s="31">
        <v>10</v>
      </c>
      <c r="L36" s="31">
        <v>10</v>
      </c>
      <c r="M36" s="31">
        <v>10</v>
      </c>
      <c r="N36" s="31">
        <v>10</v>
      </c>
      <c r="O36" s="37">
        <f t="shared" si="5"/>
        <v>120</v>
      </c>
    </row>
    <row r="37" spans="1:15" ht="11.25">
      <c r="A37" s="8" t="s">
        <v>37</v>
      </c>
      <c r="B37" s="25"/>
      <c r="C37" s="31">
        <v>75</v>
      </c>
      <c r="D37" s="31">
        <v>75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7"/>
    </row>
    <row r="38" spans="1:15" ht="11.25">
      <c r="A38" s="8" t="s">
        <v>34</v>
      </c>
      <c r="B38" s="25"/>
      <c r="C38" s="31"/>
      <c r="D38" s="31"/>
      <c r="E38" s="31"/>
      <c r="F38" s="31">
        <v>5</v>
      </c>
      <c r="G38" s="31">
        <v>30</v>
      </c>
      <c r="H38" s="31">
        <v>40</v>
      </c>
      <c r="I38" s="31">
        <v>100</v>
      </c>
      <c r="J38" s="31">
        <v>100</v>
      </c>
      <c r="K38" s="31">
        <v>70</v>
      </c>
      <c r="L38" s="31">
        <v>75</v>
      </c>
      <c r="M38" s="31">
        <v>25</v>
      </c>
      <c r="N38" s="31"/>
      <c r="O38" s="37">
        <f t="shared" si="5"/>
        <v>445</v>
      </c>
    </row>
    <row r="39" spans="1:15" ht="11.25">
      <c r="A39" s="4" t="s">
        <v>3</v>
      </c>
      <c r="B39" s="25"/>
      <c r="C39" s="39">
        <f aca="true" t="shared" si="6" ref="C39:N39">SUM(C18:C38)</f>
        <v>6473</v>
      </c>
      <c r="D39" s="39">
        <f t="shared" si="6"/>
        <v>1780</v>
      </c>
      <c r="E39" s="39">
        <f t="shared" si="6"/>
        <v>285</v>
      </c>
      <c r="F39" s="39">
        <f t="shared" si="6"/>
        <v>785</v>
      </c>
      <c r="G39" s="39">
        <f t="shared" si="6"/>
        <v>990</v>
      </c>
      <c r="H39" s="39">
        <f t="shared" si="6"/>
        <v>1100</v>
      </c>
      <c r="I39" s="39">
        <f t="shared" si="6"/>
        <v>990</v>
      </c>
      <c r="J39" s="39">
        <f t="shared" si="6"/>
        <v>1010</v>
      </c>
      <c r="K39" s="39">
        <f t="shared" si="6"/>
        <v>410</v>
      </c>
      <c r="L39" s="39">
        <f t="shared" si="6"/>
        <v>265</v>
      </c>
      <c r="M39" s="39">
        <f t="shared" si="6"/>
        <v>185</v>
      </c>
      <c r="N39" s="39">
        <f t="shared" si="6"/>
        <v>160</v>
      </c>
      <c r="O39" s="39">
        <f t="shared" si="5"/>
        <v>14433</v>
      </c>
    </row>
    <row r="40" spans="1:15" ht="11.25">
      <c r="A40" s="8" t="s">
        <v>11</v>
      </c>
      <c r="B40" s="25"/>
      <c r="C40" s="31"/>
      <c r="D40" s="31"/>
      <c r="E40" s="31"/>
      <c r="F40" s="31"/>
      <c r="G40" s="31"/>
      <c r="H40" s="31"/>
      <c r="I40" s="31"/>
      <c r="J40" s="31"/>
      <c r="K40" s="31"/>
      <c r="L40" s="31">
        <v>100</v>
      </c>
      <c r="M40" s="31">
        <v>100</v>
      </c>
      <c r="N40" s="31">
        <v>100</v>
      </c>
      <c r="O40" s="37">
        <f t="shared" si="5"/>
        <v>300</v>
      </c>
    </row>
    <row r="41" spans="1:15" ht="11.25">
      <c r="A41" s="4" t="s">
        <v>4</v>
      </c>
      <c r="B41" s="25"/>
      <c r="C41" s="39">
        <f aca="true" t="shared" si="7" ref="C41:N41">C39-SUM(C40:C40)</f>
        <v>6473</v>
      </c>
      <c r="D41" s="39">
        <f t="shared" si="7"/>
        <v>1780</v>
      </c>
      <c r="E41" s="39">
        <f t="shared" si="7"/>
        <v>285</v>
      </c>
      <c r="F41" s="39">
        <f t="shared" si="7"/>
        <v>785</v>
      </c>
      <c r="G41" s="39">
        <f t="shared" si="7"/>
        <v>990</v>
      </c>
      <c r="H41" s="39">
        <f t="shared" si="7"/>
        <v>1100</v>
      </c>
      <c r="I41" s="39">
        <f t="shared" si="7"/>
        <v>990</v>
      </c>
      <c r="J41" s="39">
        <f t="shared" si="7"/>
        <v>1010</v>
      </c>
      <c r="K41" s="39">
        <f t="shared" si="7"/>
        <v>410</v>
      </c>
      <c r="L41" s="39">
        <f t="shared" si="7"/>
        <v>165</v>
      </c>
      <c r="M41" s="39">
        <f t="shared" si="7"/>
        <v>85</v>
      </c>
      <c r="N41" s="39">
        <f t="shared" si="7"/>
        <v>60</v>
      </c>
      <c r="O41" s="39">
        <f>SUM(O39:O40)</f>
        <v>14733</v>
      </c>
    </row>
    <row r="42" spans="1:15" ht="11.25">
      <c r="A42" s="4" t="s">
        <v>16</v>
      </c>
      <c r="B42" s="40">
        <f aca="true" t="shared" si="8" ref="B42:N42">(B14-B41)</f>
        <v>0</v>
      </c>
      <c r="C42" s="40">
        <f t="shared" si="8"/>
        <v>-1473</v>
      </c>
      <c r="D42" s="40">
        <f t="shared" si="8"/>
        <v>-3253</v>
      </c>
      <c r="E42" s="40">
        <f t="shared" si="8"/>
        <v>-3538</v>
      </c>
      <c r="F42" s="40">
        <f t="shared" si="8"/>
        <v>-3858</v>
      </c>
      <c r="G42" s="40">
        <f t="shared" si="8"/>
        <v>-4104</v>
      </c>
      <c r="H42" s="40">
        <f t="shared" si="8"/>
        <v>-3344</v>
      </c>
      <c r="I42" s="40">
        <f t="shared" si="8"/>
        <v>-2009</v>
      </c>
      <c r="J42" s="40">
        <f t="shared" si="8"/>
        <v>701</v>
      </c>
      <c r="K42" s="40">
        <f t="shared" si="8"/>
        <v>3081</v>
      </c>
      <c r="L42" s="40">
        <f t="shared" si="8"/>
        <v>4776</v>
      </c>
      <c r="M42" s="40">
        <f t="shared" si="8"/>
        <v>6156</v>
      </c>
      <c r="N42" s="40">
        <f t="shared" si="8"/>
        <v>6096</v>
      </c>
      <c r="O42" s="25"/>
    </row>
    <row r="43" spans="1:15" ht="11.25">
      <c r="A43" s="34" t="s">
        <v>39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5">
        <v>2638</v>
      </c>
    </row>
    <row r="44" spans="1:15" ht="11.25">
      <c r="A44" s="3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9">
    <dataValidation type="decimal" allowBlank="1" showInputMessage="1" sqref="O7:O9 B44:N44 B5 B7:B12 O4:O5 C12:N12 C8:N10 B15:B40 C4:N6 C20:N25 C15:N18 C27:N40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2 O15:O40 O44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3:O14 B41:O43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supplies not included in cost of goods sold (COGS)." sqref="C26:N26">
      <formula1>-10000000</formula1>
      <formula2>10000000</formula2>
    </dataValidation>
    <dataValidation type="decimal" allowBlank="1" showInputMessage="1" prompt="Enter insurance expense such as liability and fire insurance. " sqref="C19:N19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28" t="s">
        <v>9</v>
      </c>
      <c r="D37" s="29">
        <f>[0]!Cash_minimum</f>
        <v>0</v>
      </c>
    </row>
    <row r="38" spans="2:3" ht="12.75">
      <c r="B38" s="21"/>
      <c r="C38" s="2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Salutationr</cp:lastModifiedBy>
  <cp:lastPrinted>2004-01-23T23:54:33Z</cp:lastPrinted>
  <dcterms:created xsi:type="dcterms:W3CDTF">2001-02-13T23:13:55Z</dcterms:created>
  <dcterms:modified xsi:type="dcterms:W3CDTF">2006-03-06T14:17:58Z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